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2\Báo cáo\BCtrvề hỗ trợ HP\"/>
    </mc:Choice>
  </mc:AlternateContent>
  <xr:revisionPtr revIDLastSave="0" documentId="13_ncr:1_{E9408A3B-90C4-406B-B1DF-4DE624BBFE7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CL-TH " sheetId="15" r:id="rId1"/>
    <sheet name="Ngoài CL - HS" sheetId="13" r:id="rId2"/>
  </sheets>
  <definedNames>
    <definedName name="CSDLTHCS">'Ngoài CL - HS'!$K$13:$K$14</definedName>
    <definedName name="CSDLTHPT">'Ngoài CL - HS'!$K$16:$K$17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3" i="15" l="1"/>
  <c r="X23" i="15"/>
  <c r="W23" i="15"/>
  <c r="V23" i="15"/>
  <c r="U23" i="15"/>
  <c r="Q23" i="15"/>
  <c r="R23" i="15"/>
  <c r="J23" i="15"/>
  <c r="Y22" i="15"/>
  <c r="X22" i="15"/>
  <c r="W22" i="15"/>
  <c r="V22" i="15"/>
  <c r="U22" i="15"/>
  <c r="Q22" i="15"/>
  <c r="R22" i="15"/>
  <c r="J22" i="15"/>
  <c r="C22" i="15"/>
  <c r="Y21" i="15"/>
  <c r="X21" i="15"/>
  <c r="X20" i="15"/>
  <c r="W21" i="15"/>
  <c r="W20" i="15"/>
  <c r="V21" i="15"/>
  <c r="V20" i="15"/>
  <c r="U21" i="15"/>
  <c r="U20" i="15"/>
  <c r="Q21" i="15"/>
  <c r="J21" i="15"/>
  <c r="J20" i="15" s="1"/>
  <c r="C21" i="15"/>
  <c r="C20" i="15"/>
  <c r="N20" i="15"/>
  <c r="N12" i="15"/>
  <c r="K20" i="15"/>
  <c r="Q20" i="15"/>
  <c r="I20" i="15"/>
  <c r="G20" i="15"/>
  <c r="F20" i="15"/>
  <c r="D20" i="15"/>
  <c r="Y19" i="15"/>
  <c r="X19" i="15"/>
  <c r="W19" i="15"/>
  <c r="W17" i="15"/>
  <c r="V19" i="15"/>
  <c r="U19" i="15"/>
  <c r="Q19" i="15"/>
  <c r="R19" i="15"/>
  <c r="J19" i="15"/>
  <c r="C19" i="15"/>
  <c r="Y18" i="15"/>
  <c r="Y17" i="15"/>
  <c r="X18" i="15"/>
  <c r="X17" i="15"/>
  <c r="W18" i="15"/>
  <c r="V18" i="15"/>
  <c r="V17" i="15" s="1"/>
  <c r="U18" i="15"/>
  <c r="U17" i="15" s="1"/>
  <c r="Q18" i="15"/>
  <c r="J18" i="15"/>
  <c r="R18" i="15" s="1"/>
  <c r="R17" i="15" s="1"/>
  <c r="C18" i="15"/>
  <c r="C17" i="15"/>
  <c r="Q17" i="15"/>
  <c r="D17" i="15"/>
  <c r="Y16" i="15"/>
  <c r="X16" i="15"/>
  <c r="W16" i="15"/>
  <c r="V16" i="15"/>
  <c r="U16" i="15"/>
  <c r="Q16" i="15"/>
  <c r="J16" i="15"/>
  <c r="R16" i="15" s="1"/>
  <c r="C16" i="15"/>
  <c r="Y15" i="15"/>
  <c r="Y14" i="15" s="1"/>
  <c r="Y13" i="15" s="1"/>
  <c r="Y12" i="15" s="1"/>
  <c r="X15" i="15"/>
  <c r="X14" i="15"/>
  <c r="W15" i="15"/>
  <c r="V15" i="15"/>
  <c r="V14" i="15" s="1"/>
  <c r="V13" i="15" s="1"/>
  <c r="V12" i="15" s="1"/>
  <c r="U15" i="15"/>
  <c r="U14" i="15"/>
  <c r="Q15" i="15"/>
  <c r="R15" i="15" s="1"/>
  <c r="R14" i="15" s="1"/>
  <c r="R13" i="15" s="1"/>
  <c r="J15" i="15"/>
  <c r="J14" i="15" s="1"/>
  <c r="C15" i="15"/>
  <c r="W14" i="15"/>
  <c r="W13" i="15"/>
  <c r="Q14" i="15"/>
  <c r="Q13" i="15" s="1"/>
  <c r="Q12" i="15" s="1"/>
  <c r="F14" i="15"/>
  <c r="E14" i="15"/>
  <c r="D14" i="15"/>
  <c r="D13" i="15"/>
  <c r="D12" i="15" s="1"/>
  <c r="C14" i="15"/>
  <c r="G12" i="15"/>
  <c r="T2" i="13"/>
  <c r="P23" i="13"/>
  <c r="O23" i="13"/>
  <c r="N23" i="13"/>
  <c r="M23" i="13"/>
  <c r="L23" i="13"/>
  <c r="K23" i="13"/>
  <c r="P22" i="13"/>
  <c r="O22" i="13"/>
  <c r="O21" i="13" s="1"/>
  <c r="N22" i="13"/>
  <c r="N21" i="13" s="1"/>
  <c r="M22" i="13"/>
  <c r="M21" i="13" s="1"/>
  <c r="L22" i="13"/>
  <c r="L21" i="13" s="1"/>
  <c r="K22" i="13"/>
  <c r="Q2" i="13" s="1"/>
  <c r="P20" i="13"/>
  <c r="O20" i="13"/>
  <c r="N20" i="13"/>
  <c r="N18" i="13"/>
  <c r="M20" i="13"/>
  <c r="L20" i="13"/>
  <c r="K20" i="13"/>
  <c r="P19" i="13"/>
  <c r="P18" i="13" s="1"/>
  <c r="O19" i="13"/>
  <c r="O18" i="13"/>
  <c r="N19" i="13"/>
  <c r="M19" i="13"/>
  <c r="M18" i="13" s="1"/>
  <c r="L19" i="13"/>
  <c r="L18" i="13" s="1"/>
  <c r="K19" i="13"/>
  <c r="P17" i="13"/>
  <c r="O17" i="13"/>
  <c r="N17" i="13"/>
  <c r="M17" i="13"/>
  <c r="L17" i="13"/>
  <c r="K17" i="13"/>
  <c r="P16" i="13"/>
  <c r="P15" i="13" s="1"/>
  <c r="P14" i="13" s="1"/>
  <c r="O16" i="13"/>
  <c r="O15" i="13" s="1"/>
  <c r="O14" i="13" s="1"/>
  <c r="O13" i="13" s="1"/>
  <c r="N16" i="13"/>
  <c r="N15" i="13" s="1"/>
  <c r="N14" i="13" s="1"/>
  <c r="N13" i="13" s="1"/>
  <c r="M16" i="13"/>
  <c r="M15" i="13" s="1"/>
  <c r="M14" i="13" s="1"/>
  <c r="M13" i="13" s="1"/>
  <c r="L16" i="13"/>
  <c r="L15" i="13" s="1"/>
  <c r="L14" i="13" s="1"/>
  <c r="L13" i="13" s="1"/>
  <c r="K16" i="13"/>
  <c r="L2" i="13"/>
  <c r="K15" i="13"/>
  <c r="K14" i="13"/>
  <c r="N2" i="13"/>
  <c r="E18" i="13"/>
  <c r="E15" i="13"/>
  <c r="G21" i="13"/>
  <c r="E21" i="13"/>
  <c r="H23" i="13"/>
  <c r="H22" i="13"/>
  <c r="H21" i="13" s="1"/>
  <c r="H20" i="13"/>
  <c r="H19" i="13"/>
  <c r="H18" i="13" s="1"/>
  <c r="H17" i="13"/>
  <c r="H16" i="13"/>
  <c r="H15" i="13"/>
  <c r="H14" i="13" s="1"/>
  <c r="H13" i="13" s="1"/>
  <c r="O2" i="13"/>
  <c r="M2" i="13"/>
  <c r="P2" i="13"/>
  <c r="R2" i="13"/>
  <c r="K2" i="13"/>
  <c r="S2" i="13"/>
  <c r="W12" i="15"/>
  <c r="X13" i="15"/>
  <c r="X12" i="15" s="1"/>
  <c r="C13" i="15"/>
  <c r="C12" i="15" s="1"/>
  <c r="K12" i="15"/>
  <c r="Y20" i="15"/>
  <c r="R12" i="15" l="1"/>
  <c r="U13" i="15"/>
  <c r="U12" i="15" s="1"/>
  <c r="P21" i="13"/>
  <c r="P13" i="13" s="1"/>
  <c r="R21" i="15"/>
  <c r="R20" i="15" s="1"/>
  <c r="J17" i="15"/>
  <c r="J13" i="15" s="1"/>
  <c r="J12" i="15" s="1"/>
</calcChain>
</file>

<file path=xl/sharedStrings.xml><?xml version="1.0" encoding="utf-8"?>
<sst xmlns="http://schemas.openxmlformats.org/spreadsheetml/2006/main" count="157" uniqueCount="90">
  <si>
    <t>STT</t>
  </si>
  <si>
    <t>TỔNG CỘNG</t>
  </si>
  <si>
    <t>Số tiền</t>
  </si>
  <si>
    <t>A</t>
  </si>
  <si>
    <t>B</t>
  </si>
  <si>
    <t>Ghi chú</t>
  </si>
  <si>
    <t>Ghi chú:</t>
  </si>
  <si>
    <t>TÊN ĐƠN VỊ</t>
  </si>
  <si>
    <t>(1)</t>
  </si>
  <si>
    <t>I</t>
  </si>
  <si>
    <t>Tên đơn vị</t>
  </si>
  <si>
    <t>KHỐI THCS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</si>
  <si>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</si>
  <si>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</si>
  <si>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</si>
  <si>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</si>
  <si>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</si>
  <si>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</si>
  <si>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</si>
  <si>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</si>
  <si>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</si>
  <si>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</si>
  <si>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Nhóm 1</t>
  </si>
  <si>
    <t>Nhóm 2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</si>
  <si>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</si>
  <si>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</si>
  <si>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</si>
  <si>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</si>
  <si>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</si>
  <si>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</si>
  <si>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</si>
  <si>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Tên học sinh</t>
  </si>
  <si>
    <t>TÊN HỌC SINH</t>
  </si>
  <si>
    <t>Lớp</t>
  </si>
  <si>
    <t>Tổng tiền hỗ trợ</t>
  </si>
  <si>
    <t>PHÒNG GIÁO DỤC VÀ ĐÀO TẠO</t>
  </si>
  <si>
    <t>C</t>
  </si>
  <si>
    <t>(12)</t>
  </si>
  <si>
    <t>(14)</t>
  </si>
  <si>
    <t>(15)</t>
  </si>
  <si>
    <t>(16)</t>
  </si>
  <si>
    <t>Mẫu số 1c</t>
  </si>
  <si>
    <t>Theo Nghị Quyết số 29/2021/HĐND ngày 19 tháng 12 năm 2021</t>
  </si>
  <si>
    <t>Học trực tiếp</t>
  </si>
  <si>
    <t>Học trực tuyến (online)</t>
  </si>
  <si>
    <t>Mức hỗ trợ</t>
  </si>
  <si>
    <t>Số học sinh</t>
  </si>
  <si>
    <t>Tổng tiền hỗ trợ Nhóm 1</t>
  </si>
  <si>
    <t>Tổng tiền hỗ trợ Nhóm 2</t>
  </si>
  <si>
    <t>NHÀ TRẺ</t>
  </si>
  <si>
    <t>MẪU GIÁO</t>
  </si>
  <si>
    <t>Số tháng thực tế</t>
  </si>
  <si>
    <t>Ngày ….. tháng ….. năm 2022</t>
  </si>
  <si>
    <t>- Một đơn vị có thể có nhiều dòng trong trường hợp đơn vị phát sinh nhiều tháng khác nhau.</t>
  </si>
  <si>
    <t>Trường THCS ABC</t>
  </si>
  <si>
    <t>Ví dụ: Trường THCS ABC: tổng số học sinh : 1600</t>
  </si>
  <si>
    <t>- Tổng số học sinh thực tế HK II NH 21-22:</t>
  </si>
  <si>
    <t>Mầm non</t>
  </si>
  <si>
    <t>THCS</t>
  </si>
  <si>
    <t>PHÒNG GIÁO DỤC VÀ ĐÀO TẠO QUẬN____</t>
  </si>
  <si>
    <t>TRƯỜNG…</t>
  </si>
  <si>
    <t>- Điền đầy đủ thông tin lớp của học sinh, họ tên và số điện thoại người lập bảng.</t>
  </si>
  <si>
    <t xml:space="preserve">Tổng số học sinh </t>
  </si>
  <si>
    <t>Mẫu số 1d</t>
  </si>
  <si>
    <t>Số tháng học thực tế</t>
  </si>
  <si>
    <t>(13)</t>
  </si>
  <si>
    <t>(17)</t>
  </si>
  <si>
    <t>- Trường hợp số tháng học &lt;=4 ghi rõ chuyển đến hay chuyển đi</t>
  </si>
  <si>
    <t>K6</t>
  </si>
  <si>
    <t>K7</t>
  </si>
  <si>
    <t>K8</t>
  </si>
  <si>
    <t>K9</t>
  </si>
  <si>
    <t>K10</t>
  </si>
  <si>
    <t>K11</t>
  </si>
  <si>
    <t>K12</t>
  </si>
  <si>
    <t>Mầm</t>
  </si>
  <si>
    <t>Chồi</t>
  </si>
  <si>
    <t>Lá</t>
  </si>
  <si>
    <t>Số học sinh học</t>
  </si>
  <si>
    <t>1 tháng</t>
  </si>
  <si>
    <t>2 tháng</t>
  </si>
  <si>
    <t>3 tháng</t>
  </si>
  <si>
    <t>4 tháng</t>
  </si>
  <si>
    <t>5 tháng</t>
  </si>
  <si>
    <t>- Đơn vị chèn thêm dòng (thêm học sinh) từng cấp học tại vị trí dòng giữa STT 1 và 2</t>
  </si>
  <si>
    <t>- Tổng số tháng đi học thực tế: không quá 5 tháng</t>
  </si>
  <si>
    <t>II</t>
  </si>
  <si>
    <t>- Đơn vị nộp lên Phòng Kế hoạch Tài chính: Bảng giấy (Mẫu 1c) + file excel (Mẫu 1c và Mẫu học sinh của tất cả các trường trong Mẫu 1c)</t>
  </si>
  <si>
    <t>BÁO CÁO THỰC HIỆN HỖ TRỢ HỌC PHÍ 
TRƯỜNG NGOÀI CÔNG LẬP TRỰC THUỘC QUẬN-HUYỆN
HỌC KỲ II NĂM HỌC 2021-2022</t>
  </si>
  <si>
    <t>BÁO CÁO THỰC HIỆN HỖ TRỢ HỌC PHÍ TRƯỜNG NGOÀI CÔNG LẬP
HỌC KỲ II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</si>
</sst>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3"/>
      <name val="Times"/>
      <family val="2"/>
    </font>
    <font>
      <b/>
      <sz val="13"/>
      <name val="Times"/>
      <family val="2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b/>
      <u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i/>
      <sz val="13"/>
      <color theme="1"/>
      <name val="Times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"/>
    </font>
    <font>
      <b/>
      <i/>
      <sz val="13"/>
      <color theme="1"/>
      <name val="Times"/>
    </font>
    <font>
      <b/>
      <sz val="11"/>
      <color theme="1"/>
      <name val="Times"/>
    </font>
    <font>
      <b/>
      <sz val="14"/>
      <color theme="1"/>
      <name val="Time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quotePrefix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5" fillId="3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6" fillId="5" borderId="1" xfId="0" applyFont="1" applyFill="1" applyBorder="1"/>
    <xf numFmtId="0" fontId="14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5" fillId="0" borderId="3" xfId="0" applyFont="1" applyBorder="1"/>
    <xf numFmtId="0" fontId="16" fillId="5" borderId="3" xfId="0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4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16" fillId="4" borderId="1" xfId="0" applyFont="1" applyFill="1" applyBorder="1" applyAlignment="1">
      <alignment horizontal="center"/>
    </xf>
    <xf numFmtId="0" fontId="14" fillId="3" borderId="3" xfId="0" applyFont="1" applyFill="1" applyBorder="1"/>
    <xf numFmtId="0" fontId="16" fillId="4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5" borderId="2" xfId="0" applyFont="1" applyFill="1" applyBorder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4" borderId="2" xfId="0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Y41"/>
  <sheetViews>
    <sheetView topLeftCell="A7" workbookViewId="0">
      <selection activeCell="J31" sqref="J31"/>
    </sheetView>
  </sheetViews>
  <sheetFormatPr defaultRowHeight="16.5" x14ac:dyDescent="0.25"/>
  <cols>
    <col min="1" max="1" width="5.42578125" style="2" customWidth="1"/>
    <col min="2" max="2" width="22.5703125" style="2" customWidth="1"/>
    <col min="3" max="3" width="9.85546875" style="2" customWidth="1"/>
    <col min="4" max="4" width="7.85546875" style="2" customWidth="1"/>
    <col min="5" max="5" width="8.5703125" style="2" customWidth="1"/>
    <col min="6" max="6" width="7" style="2" customWidth="1"/>
    <col min="7" max="7" width="7.85546875" style="2" customWidth="1"/>
    <col min="8" max="8" width="8.7109375" style="2" customWidth="1"/>
    <col min="9" max="9" width="7.85546875" style="2" customWidth="1"/>
    <col min="10" max="10" width="12" style="2" customWidth="1"/>
    <col min="11" max="11" width="6.85546875" style="2" customWidth="1"/>
    <col min="12" max="12" width="7.42578125" style="2" customWidth="1"/>
    <col min="13" max="13" width="7.28515625" style="2" customWidth="1"/>
    <col min="14" max="15" width="7.42578125" style="2" customWidth="1"/>
    <col min="16" max="16" width="7.140625" style="2" customWidth="1"/>
    <col min="17" max="17" width="9.140625" style="2"/>
    <col min="18" max="18" width="10.28515625" style="2" customWidth="1"/>
    <col min="19" max="19" width="8.42578125" style="2" customWidth="1"/>
    <col min="20" max="20" width="9.140625" style="2"/>
    <col min="21" max="25" width="0" style="2" hidden="1" customWidth="1"/>
    <col min="26" max="16384" width="9.140625" style="2"/>
  </cols>
  <sheetData>
    <row r="1" spans="1:25" x14ac:dyDescent="0.25">
      <c r="A1" s="2" t="s">
        <v>25</v>
      </c>
      <c r="S1" s="60" t="s">
        <v>41</v>
      </c>
    </row>
    <row r="2" spans="1:25" x14ac:dyDescent="0.25">
      <c r="A2" s="7" t="s">
        <v>35</v>
      </c>
    </row>
    <row r="3" spans="1:25" ht="9.75" customHeight="1" x14ac:dyDescent="0.25"/>
    <row r="4" spans="1:25" ht="46.5" customHeight="1" x14ac:dyDescent="0.25">
      <c r="A4" s="75" t="s">
        <v>89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25" x14ac:dyDescent="0.25">
      <c r="A5" s="77" t="s">
        <v>42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25" ht="8.25" customHeight="1" x14ac:dyDescent="0.25"/>
    <row r="7" spans="1:25" x14ac:dyDescent="0.25">
      <c r="S7" s="6" t="s">
        <v>24</v>
      </c>
    </row>
    <row r="8" spans="1:25" s="73" customFormat="1" ht="18" customHeight="1" x14ac:dyDescent="0.25">
      <c r="A8" s="78" t="s">
        <v>0</v>
      </c>
      <c r="B8" s="78" t="s">
        <v>7</v>
      </c>
      <c r="C8" s="81" t="s">
        <v>62</v>
      </c>
      <c r="D8" s="82" t="s">
        <v>22</v>
      </c>
      <c r="E8" s="83"/>
      <c r="F8" s="83"/>
      <c r="G8" s="83"/>
      <c r="H8" s="83"/>
      <c r="I8" s="83"/>
      <c r="J8" s="84"/>
      <c r="K8" s="82" t="s">
        <v>23</v>
      </c>
      <c r="L8" s="83"/>
      <c r="M8" s="83"/>
      <c r="N8" s="83"/>
      <c r="O8" s="83"/>
      <c r="P8" s="83"/>
      <c r="Q8" s="84"/>
      <c r="R8" s="81" t="s">
        <v>34</v>
      </c>
      <c r="S8" s="81" t="s">
        <v>5</v>
      </c>
    </row>
    <row r="9" spans="1:25" ht="34.5" customHeight="1" x14ac:dyDescent="0.25">
      <c r="A9" s="79"/>
      <c r="B9" s="79"/>
      <c r="C9" s="81"/>
      <c r="D9" s="81" t="s">
        <v>43</v>
      </c>
      <c r="E9" s="81"/>
      <c r="F9" s="81"/>
      <c r="G9" s="85" t="s">
        <v>44</v>
      </c>
      <c r="H9" s="86"/>
      <c r="I9" s="87"/>
      <c r="J9" s="81" t="s">
        <v>47</v>
      </c>
      <c r="K9" s="81" t="s">
        <v>43</v>
      </c>
      <c r="L9" s="81"/>
      <c r="M9" s="81"/>
      <c r="N9" s="85" t="s">
        <v>44</v>
      </c>
      <c r="O9" s="86"/>
      <c r="P9" s="87"/>
      <c r="Q9" s="81" t="s">
        <v>48</v>
      </c>
      <c r="R9" s="81"/>
      <c r="S9" s="81"/>
    </row>
    <row r="10" spans="1:25" ht="66" x14ac:dyDescent="0.25">
      <c r="A10" s="80"/>
      <c r="B10" s="80"/>
      <c r="C10" s="81"/>
      <c r="D10" s="72" t="s">
        <v>46</v>
      </c>
      <c r="E10" s="72" t="s">
        <v>51</v>
      </c>
      <c r="F10" s="72" t="s">
        <v>45</v>
      </c>
      <c r="G10" s="72" t="s">
        <v>46</v>
      </c>
      <c r="H10" s="72" t="s">
        <v>51</v>
      </c>
      <c r="I10" s="72" t="s">
        <v>45</v>
      </c>
      <c r="J10" s="81"/>
      <c r="K10" s="72" t="s">
        <v>46</v>
      </c>
      <c r="L10" s="72" t="s">
        <v>51</v>
      </c>
      <c r="M10" s="72" t="s">
        <v>45</v>
      </c>
      <c r="N10" s="72" t="s">
        <v>46</v>
      </c>
      <c r="O10" s="72" t="s">
        <v>51</v>
      </c>
      <c r="P10" s="72" t="s">
        <v>45</v>
      </c>
      <c r="Q10" s="81"/>
      <c r="R10" s="81"/>
      <c r="S10" s="81"/>
      <c r="U10" s="74" t="s">
        <v>78</v>
      </c>
      <c r="V10" s="74"/>
      <c r="W10" s="74"/>
      <c r="X10" s="74"/>
      <c r="Y10" s="74"/>
    </row>
    <row r="11" spans="1:25" s="13" customFormat="1" x14ac:dyDescent="0.25">
      <c r="A11" s="14" t="s">
        <v>3</v>
      </c>
      <c r="B11" s="14" t="s">
        <v>4</v>
      </c>
      <c r="C11" s="15" t="s">
        <v>8</v>
      </c>
      <c r="D11" s="15" t="s">
        <v>12</v>
      </c>
      <c r="E11" s="15" t="s">
        <v>13</v>
      </c>
      <c r="F11" s="15" t="s">
        <v>14</v>
      </c>
      <c r="G11" s="15" t="s">
        <v>15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 t="s">
        <v>20</v>
      </c>
      <c r="M11" s="15" t="s">
        <v>21</v>
      </c>
      <c r="N11" s="15" t="s">
        <v>37</v>
      </c>
      <c r="O11" s="15" t="s">
        <v>65</v>
      </c>
      <c r="P11" s="15" t="s">
        <v>38</v>
      </c>
      <c r="Q11" s="15" t="s">
        <v>39</v>
      </c>
      <c r="R11" s="15" t="s">
        <v>40</v>
      </c>
      <c r="S11" s="15" t="s">
        <v>66</v>
      </c>
      <c r="U11" s="46" t="s">
        <v>79</v>
      </c>
      <c r="V11" s="46" t="s">
        <v>80</v>
      </c>
      <c r="W11" s="46" t="s">
        <v>81</v>
      </c>
      <c r="X11" s="46" t="s">
        <v>82</v>
      </c>
      <c r="Y11" s="46" t="s">
        <v>83</v>
      </c>
    </row>
    <row r="12" spans="1:25" s="7" customFormat="1" ht="17.25" x14ac:dyDescent="0.25">
      <c r="A12" s="22"/>
      <c r="B12" s="22" t="s">
        <v>1</v>
      </c>
      <c r="C12" s="19">
        <f>C13+C20</f>
        <v>0</v>
      </c>
      <c r="D12" s="19">
        <f>D13+D20</f>
        <v>0</v>
      </c>
      <c r="E12" s="59"/>
      <c r="F12" s="59"/>
      <c r="G12" s="19">
        <f>G13+G20</f>
        <v>0</v>
      </c>
      <c r="H12" s="59"/>
      <c r="I12" s="59"/>
      <c r="J12" s="19">
        <f>J13+J20</f>
        <v>0</v>
      </c>
      <c r="K12" s="19">
        <f>K13+K20</f>
        <v>0</v>
      </c>
      <c r="L12" s="59"/>
      <c r="M12" s="59"/>
      <c r="N12" s="19">
        <f>N13+N20</f>
        <v>0</v>
      </c>
      <c r="O12" s="59"/>
      <c r="P12" s="59"/>
      <c r="Q12" s="19">
        <f>Q13+Q20</f>
        <v>0</v>
      </c>
      <c r="R12" s="19">
        <f>R13+R20</f>
        <v>0</v>
      </c>
      <c r="S12" s="19"/>
      <c r="U12" s="41" t="e">
        <f>U13+U20+#REF!</f>
        <v>#REF!</v>
      </c>
      <c r="V12" s="41" t="e">
        <f>V13+V20+#REF!</f>
        <v>#REF!</v>
      </c>
      <c r="W12" s="41" t="e">
        <f>W13+W20+#REF!</f>
        <v>#REF!</v>
      </c>
      <c r="X12" s="41" t="e">
        <f>X13+X20+#REF!</f>
        <v>#REF!</v>
      </c>
      <c r="Y12" s="41" t="e">
        <f>Y13+Y20+#REF!</f>
        <v>#REF!</v>
      </c>
    </row>
    <row r="13" spans="1:25" s="16" customFormat="1" x14ac:dyDescent="0.25">
      <c r="A13" s="23" t="s">
        <v>9</v>
      </c>
      <c r="B13" s="24" t="s">
        <v>30</v>
      </c>
      <c r="C13" s="31">
        <f>C14+C17</f>
        <v>0</v>
      </c>
      <c r="D13" s="31">
        <f>D14+D17</f>
        <v>0</v>
      </c>
      <c r="E13" s="31"/>
      <c r="F13" s="31"/>
      <c r="G13" s="32"/>
      <c r="H13" s="32"/>
      <c r="I13" s="32"/>
      <c r="J13" s="31">
        <f>J14+J17</f>
        <v>0</v>
      </c>
      <c r="K13" s="31"/>
      <c r="L13" s="31"/>
      <c r="M13" s="31"/>
      <c r="N13" s="32"/>
      <c r="O13" s="32"/>
      <c r="P13" s="32"/>
      <c r="Q13" s="31">
        <f>Q14+Q17</f>
        <v>0</v>
      </c>
      <c r="R13" s="31">
        <f>R14+R17</f>
        <v>0</v>
      </c>
      <c r="S13" s="31"/>
      <c r="U13" s="31">
        <f>U14+U17</f>
        <v>0</v>
      </c>
      <c r="V13" s="31">
        <f>V14+V17</f>
        <v>0</v>
      </c>
      <c r="W13" s="31">
        <f>W14+W17</f>
        <v>0</v>
      </c>
      <c r="X13" s="31">
        <f>X14+X17</f>
        <v>0</v>
      </c>
      <c r="Y13" s="31">
        <f>Y14+Y17</f>
        <v>0</v>
      </c>
    </row>
    <row r="14" spans="1:25" s="17" customFormat="1" ht="17.25" x14ac:dyDescent="0.3">
      <c r="A14" s="26" t="s">
        <v>3</v>
      </c>
      <c r="B14" s="20" t="s">
        <v>49</v>
      </c>
      <c r="C14" s="27">
        <f>SUM(C15:C16)</f>
        <v>0</v>
      </c>
      <c r="D14" s="27">
        <f>SUM(D15:D16)</f>
        <v>0</v>
      </c>
      <c r="E14" s="27">
        <f>SUM(E15:E16)</f>
        <v>0</v>
      </c>
      <c r="F14" s="27">
        <f>F15</f>
        <v>200</v>
      </c>
      <c r="G14" s="33"/>
      <c r="H14" s="33"/>
      <c r="I14" s="33"/>
      <c r="J14" s="21">
        <f>SUM(J15:J16)</f>
        <v>0</v>
      </c>
      <c r="K14" s="27"/>
      <c r="L14" s="27"/>
      <c r="M14" s="27">
        <v>120</v>
      </c>
      <c r="N14" s="33"/>
      <c r="O14" s="33"/>
      <c r="P14" s="33"/>
      <c r="Q14" s="27">
        <f>SUM(Q15:Q16)</f>
        <v>0</v>
      </c>
      <c r="R14" s="27">
        <f>SUM(R15:R16)</f>
        <v>0</v>
      </c>
      <c r="S14" s="27"/>
      <c r="U14" s="27">
        <f>SUM(U15:U16)/5</f>
        <v>0</v>
      </c>
      <c r="V14" s="27">
        <f>SUM(V15:V16)/2</f>
        <v>0</v>
      </c>
      <c r="W14" s="27">
        <f>SUM(W15:W16)/3</f>
        <v>0</v>
      </c>
      <c r="X14" s="27">
        <f>SUM(X15:X16)/4</f>
        <v>0</v>
      </c>
      <c r="Y14" s="27">
        <f>SUM(Y15:Y16)/5</f>
        <v>0</v>
      </c>
    </row>
    <row r="15" spans="1:25" x14ac:dyDescent="0.25">
      <c r="A15" s="28">
        <v>1</v>
      </c>
      <c r="B15" s="29" t="s">
        <v>10</v>
      </c>
      <c r="C15" s="3">
        <f>D15+G15+K15+N15</f>
        <v>0</v>
      </c>
      <c r="D15" s="3"/>
      <c r="E15" s="3"/>
      <c r="F15" s="3">
        <v>200</v>
      </c>
      <c r="G15" s="34"/>
      <c r="H15" s="34"/>
      <c r="I15" s="34"/>
      <c r="J15" s="63">
        <f>D15*E15*F15+G15*H15*I15</f>
        <v>0</v>
      </c>
      <c r="K15" s="3"/>
      <c r="L15" s="3"/>
      <c r="M15" s="3">
        <v>120</v>
      </c>
      <c r="N15" s="34"/>
      <c r="O15" s="34"/>
      <c r="P15" s="34"/>
      <c r="Q15" s="63">
        <f>K15*L15*M15+N15*O15*P15</f>
        <v>0</v>
      </c>
      <c r="R15" s="63">
        <f>Q15+J15</f>
        <v>0</v>
      </c>
      <c r="S15" s="3"/>
      <c r="U15" s="46">
        <f>IF((($D15+$G15+$L15+$N15)=VALUE(LEFT(U$11,1))),VALUE(LEFT(U$11,1)),0)</f>
        <v>0</v>
      </c>
      <c r="V15" s="46">
        <f t="shared" ref="V15:Y19" si="0">IF((($D15+$G15+$L15+$N15)=VALUE(LEFT(V$11,1))),VALUE(LEFT(V$11,1)),0)</f>
        <v>0</v>
      </c>
      <c r="W15" s="46">
        <f t="shared" si="0"/>
        <v>0</v>
      </c>
      <c r="X15" s="46">
        <f t="shared" si="0"/>
        <v>0</v>
      </c>
      <c r="Y15" s="46">
        <f t="shared" si="0"/>
        <v>0</v>
      </c>
    </row>
    <row r="16" spans="1:25" x14ac:dyDescent="0.25">
      <c r="A16" s="28">
        <v>2</v>
      </c>
      <c r="B16" s="29" t="s">
        <v>10</v>
      </c>
      <c r="C16" s="3">
        <f>D16+G16+K16+N16</f>
        <v>0</v>
      </c>
      <c r="D16" s="3"/>
      <c r="E16" s="3"/>
      <c r="F16" s="3">
        <v>200</v>
      </c>
      <c r="G16" s="34"/>
      <c r="H16" s="34"/>
      <c r="I16" s="34"/>
      <c r="J16" s="63">
        <f>D16*E16*F16+G16*H16*I16</f>
        <v>0</v>
      </c>
      <c r="K16" s="3"/>
      <c r="L16" s="3"/>
      <c r="M16" s="3">
        <v>120</v>
      </c>
      <c r="N16" s="34"/>
      <c r="O16" s="34"/>
      <c r="P16" s="34"/>
      <c r="Q16" s="63">
        <f>K16*L16*M16+N16*O16*P16</f>
        <v>0</v>
      </c>
      <c r="R16" s="63">
        <f>Q16+J16</f>
        <v>0</v>
      </c>
      <c r="S16" s="3"/>
      <c r="U16" s="46">
        <f>IF((($D16+$G16+$L16+$N16)=VALUE(LEFT(U$11,1))),VALUE(LEFT(U$11,1)),0)</f>
        <v>0</v>
      </c>
      <c r="V16" s="46">
        <f t="shared" si="0"/>
        <v>0</v>
      </c>
      <c r="W16" s="46">
        <f t="shared" si="0"/>
        <v>0</v>
      </c>
      <c r="X16" s="46">
        <f t="shared" si="0"/>
        <v>0</v>
      </c>
      <c r="Y16" s="46">
        <f t="shared" si="0"/>
        <v>0</v>
      </c>
    </row>
    <row r="17" spans="1:25" s="10" customFormat="1" ht="17.25" x14ac:dyDescent="0.3">
      <c r="A17" s="26" t="s">
        <v>4</v>
      </c>
      <c r="B17" s="30" t="s">
        <v>50</v>
      </c>
      <c r="C17" s="27">
        <f>SUM(C18:C19)</f>
        <v>0</v>
      </c>
      <c r="D17" s="27">
        <f>SUM(D18:D19)</f>
        <v>0</v>
      </c>
      <c r="E17" s="21"/>
      <c r="F17" s="21">
        <v>160</v>
      </c>
      <c r="G17" s="35"/>
      <c r="H17" s="35"/>
      <c r="I17" s="35"/>
      <c r="J17" s="21">
        <f>SUM(J18:J19)</f>
        <v>0</v>
      </c>
      <c r="K17" s="21"/>
      <c r="L17" s="21"/>
      <c r="M17" s="21">
        <v>100</v>
      </c>
      <c r="N17" s="35"/>
      <c r="O17" s="35"/>
      <c r="P17" s="35"/>
      <c r="Q17" s="21">
        <f>SUM(Q18:Q19)</f>
        <v>0</v>
      </c>
      <c r="R17" s="21">
        <f>SUM(R18:R19)</f>
        <v>0</v>
      </c>
      <c r="S17" s="21"/>
      <c r="U17" s="27">
        <f>SUM(U18:U19)/5</f>
        <v>0</v>
      </c>
      <c r="V17" s="27">
        <f>SUM(V18:V19)/2</f>
        <v>0</v>
      </c>
      <c r="W17" s="27">
        <f>SUM(W18:W19)/3</f>
        <v>0</v>
      </c>
      <c r="X17" s="27">
        <f>SUM(X18:X19)/4</f>
        <v>0</v>
      </c>
      <c r="Y17" s="27">
        <f>SUM(Y18:Y19)/5</f>
        <v>0</v>
      </c>
    </row>
    <row r="18" spans="1:25" x14ac:dyDescent="0.25">
      <c r="A18" s="28">
        <v>1</v>
      </c>
      <c r="B18" s="29" t="s">
        <v>10</v>
      </c>
      <c r="C18" s="3">
        <f>D18+G18+K18+N18</f>
        <v>0</v>
      </c>
      <c r="D18" s="3"/>
      <c r="E18" s="3"/>
      <c r="F18" s="3">
        <v>160</v>
      </c>
      <c r="G18" s="34"/>
      <c r="H18" s="34"/>
      <c r="I18" s="34"/>
      <c r="J18" s="4">
        <f>D18*E18*F18+G18*H18*I18</f>
        <v>0</v>
      </c>
      <c r="K18" s="3"/>
      <c r="L18" s="3"/>
      <c r="M18" s="3">
        <v>100</v>
      </c>
      <c r="N18" s="34"/>
      <c r="O18" s="34"/>
      <c r="P18" s="34"/>
      <c r="Q18" s="63">
        <f t="shared" ref="Q18:Q23" si="1">K18*L18*M18+N18*O18*P18</f>
        <v>0</v>
      </c>
      <c r="R18" s="63">
        <f>Q18+J18</f>
        <v>0</v>
      </c>
      <c r="S18" s="3"/>
      <c r="U18" s="46">
        <f>IF((($D18+$G18+$L18+$N18)=VALUE(LEFT(U$11,1))),VALUE(LEFT(U$11,1)),0)</f>
        <v>0</v>
      </c>
      <c r="V18" s="46">
        <f t="shared" si="0"/>
        <v>0</v>
      </c>
      <c r="W18" s="46">
        <f t="shared" si="0"/>
        <v>0</v>
      </c>
      <c r="X18" s="46">
        <f t="shared" si="0"/>
        <v>0</v>
      </c>
      <c r="Y18" s="46">
        <f t="shared" si="0"/>
        <v>0</v>
      </c>
    </row>
    <row r="19" spans="1:25" x14ac:dyDescent="0.25">
      <c r="A19" s="28">
        <v>2</v>
      </c>
      <c r="B19" s="29" t="s">
        <v>10</v>
      </c>
      <c r="C19" s="3">
        <f>D19+G19+K19+N19</f>
        <v>0</v>
      </c>
      <c r="D19" s="3"/>
      <c r="E19" s="3"/>
      <c r="F19" s="3">
        <v>160</v>
      </c>
      <c r="G19" s="34"/>
      <c r="H19" s="34"/>
      <c r="I19" s="34"/>
      <c r="J19" s="4">
        <f>D19*E19*F19+G19*H19*I19</f>
        <v>0</v>
      </c>
      <c r="K19" s="3"/>
      <c r="L19" s="3"/>
      <c r="M19" s="3">
        <v>100</v>
      </c>
      <c r="N19" s="34"/>
      <c r="O19" s="34"/>
      <c r="P19" s="34"/>
      <c r="Q19" s="63">
        <f t="shared" si="1"/>
        <v>0</v>
      </c>
      <c r="R19" s="63">
        <f>Q19+J19</f>
        <v>0</v>
      </c>
      <c r="S19" s="3"/>
      <c r="U19" s="46">
        <f>IF((($D19+$G19+$L19+$N19)=VALUE(LEFT(U$11,1))),VALUE(LEFT(U$11,1)),0)</f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  <c r="Y19" s="46">
        <f t="shared" si="0"/>
        <v>0</v>
      </c>
    </row>
    <row r="20" spans="1:25" s="16" customFormat="1" x14ac:dyDescent="0.25">
      <c r="A20" s="23" t="s">
        <v>86</v>
      </c>
      <c r="B20" s="24" t="s">
        <v>11</v>
      </c>
      <c r="C20" s="18">
        <f>SUM(C21:C22)</f>
        <v>0</v>
      </c>
      <c r="D20" s="18">
        <f>SUM(D21:D22)</f>
        <v>0</v>
      </c>
      <c r="E20" s="18"/>
      <c r="F20" s="18">
        <f>F21</f>
        <v>60</v>
      </c>
      <c r="G20" s="18">
        <f>SUM(G21:G22)</f>
        <v>0</v>
      </c>
      <c r="H20" s="18"/>
      <c r="I20" s="18">
        <f>I21</f>
        <v>30</v>
      </c>
      <c r="J20" s="18">
        <f>SUM(J21:J22)</f>
        <v>0</v>
      </c>
      <c r="K20" s="18">
        <f>SUM(K21:K22)</f>
        <v>0</v>
      </c>
      <c r="L20" s="18"/>
      <c r="M20" s="18">
        <v>30</v>
      </c>
      <c r="N20" s="18">
        <f>SUM(N21:N22)</f>
        <v>0</v>
      </c>
      <c r="O20" s="18"/>
      <c r="P20" s="18">
        <v>15</v>
      </c>
      <c r="Q20" s="18">
        <f t="shared" si="1"/>
        <v>0</v>
      </c>
      <c r="R20" s="18">
        <f>SUM(R21:R22)</f>
        <v>0</v>
      </c>
      <c r="S20" s="18"/>
      <c r="U20" s="31">
        <f>SUM(U21:U22)/5</f>
        <v>0</v>
      </c>
      <c r="V20" s="31">
        <f>SUM(V21:V22)/2</f>
        <v>0</v>
      </c>
      <c r="W20" s="31">
        <f>SUM(W21:W22)/3</f>
        <v>0</v>
      </c>
      <c r="X20" s="31">
        <f>SUM(X21:X22)/4</f>
        <v>0</v>
      </c>
      <c r="Y20" s="31">
        <f>SUM(Y18:Y19)/5</f>
        <v>0</v>
      </c>
    </row>
    <row r="21" spans="1:25" x14ac:dyDescent="0.25">
      <c r="A21" s="28">
        <v>1</v>
      </c>
      <c r="B21" s="29" t="s">
        <v>10</v>
      </c>
      <c r="C21" s="3">
        <f>D21+G21+K21+N21</f>
        <v>0</v>
      </c>
      <c r="D21" s="3"/>
      <c r="E21" s="3"/>
      <c r="F21" s="3">
        <v>60</v>
      </c>
      <c r="G21" s="3"/>
      <c r="H21" s="3"/>
      <c r="I21" s="3">
        <v>30</v>
      </c>
      <c r="J21" s="63">
        <f>D21*E21*F21+G21*H21*I21</f>
        <v>0</v>
      </c>
      <c r="K21" s="3"/>
      <c r="L21" s="3"/>
      <c r="M21" s="3">
        <v>30</v>
      </c>
      <c r="N21" s="3"/>
      <c r="O21" s="3"/>
      <c r="P21" s="3">
        <v>15</v>
      </c>
      <c r="Q21" s="63">
        <f t="shared" si="1"/>
        <v>0</v>
      </c>
      <c r="R21" s="63">
        <f>Q21+J21</f>
        <v>0</v>
      </c>
      <c r="S21" s="3"/>
      <c r="U21" s="46">
        <f>IF((($D21+$G21+$L21+$N21)=VALUE(LEFT(U$11,1))),VALUE(LEFT(U$11,1)),0)</f>
        <v>0</v>
      </c>
      <c r="V21" s="46">
        <f t="shared" ref="V21:Y22" si="2">IF((($D21+$G21+$L21+$N21)=VALUE(LEFT(V$11,1))),VALUE(LEFT(V$11,1)),0)</f>
        <v>0</v>
      </c>
      <c r="W21" s="46">
        <f t="shared" si="2"/>
        <v>0</v>
      </c>
      <c r="X21" s="46">
        <f t="shared" si="2"/>
        <v>0</v>
      </c>
      <c r="Y21" s="46">
        <f t="shared" si="2"/>
        <v>0</v>
      </c>
    </row>
    <row r="22" spans="1:25" x14ac:dyDescent="0.25">
      <c r="A22" s="28">
        <v>2</v>
      </c>
      <c r="B22" s="29" t="s">
        <v>10</v>
      </c>
      <c r="C22" s="3">
        <f>D22+G22+K22+N22</f>
        <v>0</v>
      </c>
      <c r="D22" s="3"/>
      <c r="E22" s="3"/>
      <c r="F22" s="3">
        <v>60</v>
      </c>
      <c r="G22" s="3"/>
      <c r="H22" s="3"/>
      <c r="I22" s="3">
        <v>30</v>
      </c>
      <c r="J22" s="63">
        <f>D22*E22*F22+G22*H22*I22</f>
        <v>0</v>
      </c>
      <c r="K22" s="3"/>
      <c r="L22" s="3"/>
      <c r="M22" s="3">
        <v>30</v>
      </c>
      <c r="N22" s="3"/>
      <c r="O22" s="3"/>
      <c r="P22" s="3">
        <v>15</v>
      </c>
      <c r="Q22" s="63">
        <f t="shared" si="1"/>
        <v>0</v>
      </c>
      <c r="R22" s="63">
        <f>Q22+J22</f>
        <v>0</v>
      </c>
      <c r="S22" s="3"/>
      <c r="U22" s="46">
        <f>IF((($D22+$G22+$L22+$N22)=VALUE(LEFT(U$11,1))),VALUE(LEFT(U$11,1)),0)</f>
        <v>0</v>
      </c>
      <c r="V22" s="46">
        <f t="shared" si="2"/>
        <v>0</v>
      </c>
      <c r="W22" s="46">
        <f t="shared" si="2"/>
        <v>0</v>
      </c>
      <c r="X22" s="46">
        <f t="shared" si="2"/>
        <v>0</v>
      </c>
      <c r="Y22" s="46">
        <f t="shared" si="2"/>
        <v>0</v>
      </c>
    </row>
    <row r="23" spans="1:25" hidden="1" x14ac:dyDescent="0.25">
      <c r="A23" s="28">
        <v>3</v>
      </c>
      <c r="B23" s="29" t="s">
        <v>10</v>
      </c>
      <c r="C23" s="3"/>
      <c r="D23" s="3"/>
      <c r="E23" s="3"/>
      <c r="F23" s="3">
        <v>120</v>
      </c>
      <c r="G23" s="3"/>
      <c r="H23" s="3"/>
      <c r="I23" s="3">
        <v>60</v>
      </c>
      <c r="J23" s="63">
        <f>D23*E23*F23+G23*H23*I23</f>
        <v>0</v>
      </c>
      <c r="K23" s="3"/>
      <c r="L23" s="3"/>
      <c r="M23" s="3">
        <v>100</v>
      </c>
      <c r="N23" s="3"/>
      <c r="O23" s="3"/>
      <c r="P23" s="3">
        <v>50</v>
      </c>
      <c r="Q23" s="63">
        <f t="shared" si="1"/>
        <v>0</v>
      </c>
      <c r="R23" s="63">
        <f>Q23+J23</f>
        <v>0</v>
      </c>
      <c r="S23" s="3"/>
      <c r="U23" s="46">
        <f>IF((($D23+$F23)=VALUE(LEFT(U$11,1))),VALUE(LEFT(U$11,1)),0)</f>
        <v>0</v>
      </c>
      <c r="V23" s="46">
        <f>IF((($D23+$F23)=VALUE(LEFT(V$11,1))),VALUE(LEFT(V$11,1)),0)</f>
        <v>0</v>
      </c>
      <c r="W23" s="46">
        <f>IF((($D23+$F23)=VALUE(LEFT(W$11,1))),VALUE(LEFT(W$11,1)),0)</f>
        <v>0</v>
      </c>
      <c r="X23" s="46">
        <f>IF((($D23+$F23)=VALUE(LEFT(X$11,1))),VALUE(LEFT(X$11,1)),0)</f>
        <v>0</v>
      </c>
      <c r="Y23" s="46">
        <f>IF((($D23+$F23)=VALUE(LEFT(Y$11,1))),VALUE(LEFT(Y$11,1)),0)</f>
        <v>0</v>
      </c>
    </row>
    <row r="24" spans="1:25" ht="10.5" customHeight="1" x14ac:dyDescent="0.25"/>
    <row r="25" spans="1:25" x14ac:dyDescent="0.25">
      <c r="Q25" s="8" t="s">
        <v>52</v>
      </c>
    </row>
    <row r="26" spans="1:25" x14ac:dyDescent="0.25">
      <c r="C26" s="73" t="s">
        <v>27</v>
      </c>
      <c r="Q26" s="73" t="s">
        <v>26</v>
      </c>
    </row>
    <row r="28" spans="1:25" hidden="1" x14ac:dyDescent="0.25"/>
    <row r="29" spans="1:25" hidden="1" x14ac:dyDescent="0.25"/>
    <row r="30" spans="1:25" hidden="1" x14ac:dyDescent="0.25"/>
    <row r="31" spans="1:25" x14ac:dyDescent="0.25">
      <c r="B31" s="2" t="s">
        <v>28</v>
      </c>
    </row>
    <row r="32" spans="1:25" x14ac:dyDescent="0.25">
      <c r="B32" s="2" t="s">
        <v>29</v>
      </c>
    </row>
    <row r="33" spans="1:4" ht="18.75" x14ac:dyDescent="0.3">
      <c r="A33" s="12" t="s">
        <v>6</v>
      </c>
    </row>
    <row r="34" spans="1:4" x14ac:dyDescent="0.25">
      <c r="A34" s="5" t="s">
        <v>85</v>
      </c>
    </row>
    <row r="35" spans="1:4" x14ac:dyDescent="0.25">
      <c r="A35" s="5" t="s">
        <v>53</v>
      </c>
    </row>
    <row r="36" spans="1:4" x14ac:dyDescent="0.25">
      <c r="A36" s="5"/>
      <c r="B36" s="2" t="s">
        <v>55</v>
      </c>
    </row>
    <row r="37" spans="1:4" ht="42.75" x14ac:dyDescent="0.25">
      <c r="A37" s="5"/>
      <c r="B37" s="61" t="s">
        <v>7</v>
      </c>
      <c r="C37" s="62" t="s">
        <v>46</v>
      </c>
      <c r="D37" s="62" t="s">
        <v>51</v>
      </c>
    </row>
    <row r="38" spans="1:4" x14ac:dyDescent="0.25">
      <c r="A38" s="5"/>
      <c r="B38" s="3" t="s">
        <v>54</v>
      </c>
      <c r="C38" s="3">
        <v>1500</v>
      </c>
      <c r="D38" s="3">
        <v>5</v>
      </c>
    </row>
    <row r="39" spans="1:4" x14ac:dyDescent="0.25">
      <c r="A39" s="5"/>
      <c r="B39" s="3" t="s">
        <v>54</v>
      </c>
      <c r="C39" s="3">
        <v>100</v>
      </c>
      <c r="D39" s="3">
        <v>4</v>
      </c>
    </row>
    <row r="40" spans="1:4" x14ac:dyDescent="0.25">
      <c r="A40" s="11"/>
    </row>
    <row r="41" spans="1:4" x14ac:dyDescent="0.25">
      <c r="A41" s="5" t="s">
        <v>87</v>
      </c>
      <c r="B41" s="5"/>
    </row>
  </sheetData>
  <mergeCells count="16">
    <mergeCell ref="U10:Y10"/>
    <mergeCell ref="A4:S4"/>
    <mergeCell ref="A5:S5"/>
    <mergeCell ref="A8:A10"/>
    <mergeCell ref="B8:B10"/>
    <mergeCell ref="C8:C10"/>
    <mergeCell ref="D8:J8"/>
    <mergeCell ref="K8:Q8"/>
    <mergeCell ref="R8:R10"/>
    <mergeCell ref="S8:S10"/>
    <mergeCell ref="D9:F9"/>
    <mergeCell ref="G9:I9"/>
    <mergeCell ref="J9:J10"/>
    <mergeCell ref="K9:M9"/>
    <mergeCell ref="N9:P9"/>
    <mergeCell ref="Q9:Q10"/>
  </mergeCells>
  <pageMargins left="0.2" right="0" top="0.25" bottom="0.2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A1:T40"/>
  <sheetViews>
    <sheetView tabSelected="1" workbookViewId="0">
      <selection activeCell="X25" sqref="X25"/>
    </sheetView>
  </sheetViews>
  <sheetFormatPr defaultRowHeight="16.5" x14ac:dyDescent="0.25"/>
  <cols>
    <col min="1" max="1" width="5.42578125" style="2" customWidth="1"/>
    <col min="2" max="2" width="23.85546875" style="2" customWidth="1"/>
    <col min="3" max="3" width="9.85546875" style="2" customWidth="1"/>
    <col min="4" max="4" width="10.28515625" style="2" customWidth="1"/>
    <col min="5" max="5" width="9.7109375" style="2" customWidth="1"/>
    <col min="6" max="6" width="10.140625" style="2" customWidth="1"/>
    <col min="7" max="7" width="8.5703125" style="2" customWidth="1"/>
    <col min="8" max="8" width="11.7109375" style="2" customWidth="1"/>
    <col min="9" max="9" width="9.42578125" style="2" customWidth="1"/>
    <col min="10" max="10" width="9.140625" style="2"/>
    <col min="11" max="11" width="0" style="64" hidden="1" customWidth="1"/>
    <col min="12" max="20" width="0" style="2" hidden="1" customWidth="1"/>
    <col min="21" max="16384" width="9.140625" style="2"/>
  </cols>
  <sheetData>
    <row r="1" spans="1:20" x14ac:dyDescent="0.25">
      <c r="A1" s="58" t="s">
        <v>59</v>
      </c>
      <c r="I1" s="60" t="s">
        <v>63</v>
      </c>
      <c r="K1" s="64" t="s">
        <v>75</v>
      </c>
      <c r="L1" s="2" t="s">
        <v>76</v>
      </c>
      <c r="M1" s="2" t="s">
        <v>77</v>
      </c>
      <c r="N1" s="2" t="s">
        <v>68</v>
      </c>
      <c r="O1" s="2" t="s">
        <v>69</v>
      </c>
      <c r="P1" s="2" t="s">
        <v>70</v>
      </c>
      <c r="Q1" s="2" t="s">
        <v>71</v>
      </c>
      <c r="R1" s="2" t="s">
        <v>72</v>
      </c>
      <c r="S1" s="2" t="s">
        <v>73</v>
      </c>
      <c r="T1" s="2" t="s">
        <v>74</v>
      </c>
    </row>
    <row r="2" spans="1:20" x14ac:dyDescent="0.25">
      <c r="A2" s="7" t="s">
        <v>60</v>
      </c>
      <c r="K2" s="64">
        <f>COUNTIF($K$16:$K$17,"Mầm")</f>
        <v>0</v>
      </c>
      <c r="L2" s="64">
        <f>COUNTIF($K$16:$K$17,"Chồi")</f>
        <v>0</v>
      </c>
      <c r="M2" s="64">
        <f>COUNTIF($K$16:$K$17,"Lá")</f>
        <v>0</v>
      </c>
      <c r="N2" s="2">
        <f>COUNTIF($K$22:$K$23,6)</f>
        <v>0</v>
      </c>
      <c r="O2" s="2">
        <f>COUNTIF($K$22:$K$23,7)</f>
        <v>0</v>
      </c>
      <c r="P2" s="2">
        <f>COUNTIF($K$22:$K$23,8)</f>
        <v>0</v>
      </c>
      <c r="Q2" s="2">
        <f>COUNTIF($K$22:$K$23,9)</f>
        <v>0</v>
      </c>
      <c r="R2" s="2">
        <f>COUNTIF($K$25:$K$26,10)</f>
        <v>0</v>
      </c>
      <c r="S2" s="2">
        <f>COUNTIF($K$25:$K$26,11)</f>
        <v>0</v>
      </c>
      <c r="T2" s="2">
        <f>COUNTIF($K$25:$K$26,12)</f>
        <v>0</v>
      </c>
    </row>
    <row r="4" spans="1:20" ht="65.25" customHeight="1" x14ac:dyDescent="0.25">
      <c r="A4" s="75" t="s">
        <v>88</v>
      </c>
      <c r="B4" s="75"/>
      <c r="C4" s="75"/>
      <c r="D4" s="75"/>
      <c r="E4" s="75"/>
      <c r="F4" s="75"/>
      <c r="G4" s="75"/>
      <c r="H4" s="75"/>
      <c r="I4" s="75"/>
    </row>
    <row r="5" spans="1:20" ht="17.25" x14ac:dyDescent="0.25">
      <c r="A5" s="88" t="s">
        <v>42</v>
      </c>
      <c r="B5" s="88"/>
      <c r="C5" s="88"/>
      <c r="D5" s="88"/>
      <c r="E5" s="88"/>
      <c r="F5" s="88"/>
      <c r="G5" s="88"/>
      <c r="H5" s="88"/>
      <c r="I5" s="88"/>
    </row>
    <row r="6" spans="1:20" ht="17.25" x14ac:dyDescent="0.25">
      <c r="A6" s="55"/>
      <c r="B6" s="55"/>
      <c r="C6" s="55"/>
      <c r="D6" s="55"/>
      <c r="E6" s="55"/>
      <c r="F6" s="55"/>
      <c r="G6" s="55"/>
      <c r="H6" s="55"/>
      <c r="I6" s="55"/>
    </row>
    <row r="7" spans="1:20" x14ac:dyDescent="0.25">
      <c r="E7" s="56" t="s">
        <v>57</v>
      </c>
      <c r="F7" s="56" t="s">
        <v>58</v>
      </c>
    </row>
    <row r="8" spans="1:20" x14ac:dyDescent="0.25">
      <c r="A8" s="9" t="s">
        <v>56</v>
      </c>
      <c r="B8" s="9"/>
      <c r="C8" s="9"/>
      <c r="E8" s="57"/>
      <c r="F8" s="57"/>
      <c r="G8" s="7"/>
      <c r="H8" s="7"/>
    </row>
    <row r="9" spans="1:20" x14ac:dyDescent="0.25">
      <c r="I9" s="6" t="s">
        <v>24</v>
      </c>
      <c r="K9" s="65"/>
      <c r="L9" s="70"/>
      <c r="M9" s="70"/>
      <c r="N9" s="70"/>
      <c r="O9" s="70"/>
      <c r="P9" s="70"/>
      <c r="Q9" s="70"/>
      <c r="R9" s="70"/>
    </row>
    <row r="10" spans="1:20" s="53" customFormat="1" ht="16.5" customHeight="1" x14ac:dyDescent="0.25">
      <c r="A10" s="78" t="s">
        <v>0</v>
      </c>
      <c r="B10" s="78" t="s">
        <v>32</v>
      </c>
      <c r="C10" s="78" t="s">
        <v>33</v>
      </c>
      <c r="D10" s="81" t="s">
        <v>43</v>
      </c>
      <c r="E10" s="81"/>
      <c r="F10" s="85" t="s">
        <v>44</v>
      </c>
      <c r="G10" s="87"/>
      <c r="H10" s="89" t="s">
        <v>2</v>
      </c>
      <c r="I10" s="78" t="s">
        <v>5</v>
      </c>
      <c r="K10" s="64"/>
      <c r="L10" s="74" t="s">
        <v>78</v>
      </c>
      <c r="M10" s="74"/>
      <c r="N10" s="74"/>
      <c r="O10" s="74"/>
      <c r="P10" s="74"/>
      <c r="Q10" s="2"/>
      <c r="R10" s="2"/>
      <c r="S10" s="70"/>
      <c r="T10" s="70"/>
    </row>
    <row r="11" spans="1:20" ht="54" customHeight="1" x14ac:dyDescent="0.25">
      <c r="A11" s="80"/>
      <c r="B11" s="80"/>
      <c r="C11" s="80"/>
      <c r="D11" s="54" t="s">
        <v>64</v>
      </c>
      <c r="E11" s="54" t="s">
        <v>45</v>
      </c>
      <c r="F11" s="54" t="s">
        <v>64</v>
      </c>
      <c r="G11" s="54" t="s">
        <v>45</v>
      </c>
      <c r="H11" s="90"/>
      <c r="I11" s="80"/>
      <c r="K11" s="66"/>
      <c r="L11" s="46" t="s">
        <v>79</v>
      </c>
      <c r="M11" s="46" t="s">
        <v>80</v>
      </c>
      <c r="N11" s="46" t="s">
        <v>81</v>
      </c>
      <c r="O11" s="46" t="s">
        <v>82</v>
      </c>
      <c r="P11" s="46" t="s">
        <v>83</v>
      </c>
      <c r="Q11" s="40"/>
      <c r="R11" s="40"/>
    </row>
    <row r="12" spans="1:20" s="40" customFormat="1" ht="17.25" x14ac:dyDescent="0.25">
      <c r="A12" s="38" t="s">
        <v>3</v>
      </c>
      <c r="B12" s="38" t="s">
        <v>4</v>
      </c>
      <c r="C12" s="38" t="s">
        <v>36</v>
      </c>
      <c r="D12" s="39" t="s">
        <v>8</v>
      </c>
      <c r="E12" s="39" t="s">
        <v>12</v>
      </c>
      <c r="F12" s="39" t="s">
        <v>13</v>
      </c>
      <c r="G12" s="39" t="s">
        <v>14</v>
      </c>
      <c r="H12" s="39" t="s">
        <v>15</v>
      </c>
      <c r="I12" s="39" t="s">
        <v>16</v>
      </c>
      <c r="K12" s="67"/>
      <c r="L12" s="71"/>
      <c r="M12" s="71"/>
      <c r="N12" s="71"/>
      <c r="O12" s="71"/>
      <c r="P12" s="71"/>
      <c r="Q12" s="42"/>
      <c r="R12" s="42"/>
    </row>
    <row r="13" spans="1:20" s="42" customFormat="1" ht="17.25" x14ac:dyDescent="0.3">
      <c r="A13" s="47"/>
      <c r="B13" s="47" t="s">
        <v>1</v>
      </c>
      <c r="C13" s="47"/>
      <c r="D13" s="49"/>
      <c r="E13" s="49"/>
      <c r="F13" s="49"/>
      <c r="G13" s="49"/>
      <c r="H13" s="41">
        <f>H14+H21</f>
        <v>0</v>
      </c>
      <c r="I13" s="41"/>
      <c r="K13" s="68"/>
      <c r="L13" s="41">
        <f>L14+L21+L24</f>
        <v>0</v>
      </c>
      <c r="M13" s="41">
        <f>M14+M21+M24</f>
        <v>0</v>
      </c>
      <c r="N13" s="41">
        <f>N14+N21+N24</f>
        <v>0</v>
      </c>
      <c r="O13" s="41">
        <f>O14+O21+O24</f>
        <v>0</v>
      </c>
      <c r="P13" s="41">
        <f>P14+P21+P24</f>
        <v>0</v>
      </c>
      <c r="Q13" s="69"/>
      <c r="R13" s="69"/>
    </row>
    <row r="14" spans="1:20" s="43" customFormat="1" x14ac:dyDescent="0.25">
      <c r="A14" s="23" t="s">
        <v>9</v>
      </c>
      <c r="B14" s="48" t="s">
        <v>30</v>
      </c>
      <c r="C14" s="25"/>
      <c r="D14" s="25"/>
      <c r="E14" s="25"/>
      <c r="F14" s="50"/>
      <c r="G14" s="50"/>
      <c r="H14" s="25">
        <f>H15+H18</f>
        <v>0</v>
      </c>
      <c r="I14" s="25"/>
      <c r="K14" s="66" t="str">
        <f>LEFT(C14,1)</f>
        <v/>
      </c>
      <c r="L14" s="31">
        <f>L15+L18</f>
        <v>0</v>
      </c>
      <c r="M14" s="31">
        <f>M15+M18</f>
        <v>0</v>
      </c>
      <c r="N14" s="31">
        <f>N15+N18</f>
        <v>0</v>
      </c>
      <c r="O14" s="31">
        <f>O15+O18</f>
        <v>0</v>
      </c>
      <c r="P14" s="31">
        <f>P15+P18</f>
        <v>0</v>
      </c>
      <c r="Q14" s="40"/>
      <c r="R14" s="40"/>
      <c r="S14" s="40"/>
      <c r="T14" s="40"/>
    </row>
    <row r="15" spans="1:20" s="40" customFormat="1" ht="17.25" x14ac:dyDescent="0.3">
      <c r="A15" s="26" t="s">
        <v>3</v>
      </c>
      <c r="B15" s="44" t="s">
        <v>49</v>
      </c>
      <c r="C15" s="27"/>
      <c r="D15" s="27"/>
      <c r="E15" s="27">
        <f>E16</f>
        <v>0</v>
      </c>
      <c r="F15" s="33"/>
      <c r="G15" s="33"/>
      <c r="H15" s="27">
        <f>SUM(H16:H17)</f>
        <v>0</v>
      </c>
      <c r="I15" s="27"/>
      <c r="K15" s="66" t="str">
        <f>LEFT(C15,1)</f>
        <v/>
      </c>
      <c r="L15" s="27">
        <f>SUM(L16:L17)/5</f>
        <v>0</v>
      </c>
      <c r="M15" s="27">
        <f>SUM(M16:M17)/2</f>
        <v>0</v>
      </c>
      <c r="N15" s="27">
        <f>SUM(N16:N17)/3</f>
        <v>0</v>
      </c>
      <c r="O15" s="27">
        <f>SUM(O16:O17)/4</f>
        <v>0</v>
      </c>
      <c r="P15" s="27">
        <f>SUM(P16:P17)/5</f>
        <v>0</v>
      </c>
    </row>
    <row r="16" spans="1:20" s="40" customFormat="1" x14ac:dyDescent="0.25">
      <c r="A16" s="28">
        <v>1</v>
      </c>
      <c r="B16" s="36" t="s">
        <v>31</v>
      </c>
      <c r="C16" s="46"/>
      <c r="D16" s="46"/>
      <c r="E16" s="46"/>
      <c r="F16" s="51"/>
      <c r="G16" s="51"/>
      <c r="H16" s="46">
        <f>D16*E16+F16*G16</f>
        <v>0</v>
      </c>
      <c r="I16" s="46"/>
      <c r="K16" s="66" t="str">
        <f>LEFT(C16,4)</f>
        <v/>
      </c>
      <c r="L16" s="46">
        <f t="shared" ref="L16:O20" si="0">IF((($D16+$F16)=VALUE(LEFT(L$11,1))),VALUE(LEFT(L$11,1)),0)</f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>IF((($D16+$F16)=VALUE(LEFT(P$11,1))),VALUE(LEFT(P$11,1)),0)</f>
        <v>0</v>
      </c>
      <c r="Q16" s="69"/>
      <c r="R16" s="69"/>
    </row>
    <row r="17" spans="1:20" s="40" customFormat="1" x14ac:dyDescent="0.25">
      <c r="A17" s="28">
        <v>2</v>
      </c>
      <c r="B17" s="36" t="s">
        <v>31</v>
      </c>
      <c r="C17" s="46"/>
      <c r="D17" s="46"/>
      <c r="E17" s="46"/>
      <c r="F17" s="51"/>
      <c r="G17" s="51"/>
      <c r="H17" s="46">
        <f>D17*E17+F17*G17</f>
        <v>0</v>
      </c>
      <c r="I17" s="46"/>
      <c r="K17" s="66" t="str">
        <f>LEFT(C17,4)</f>
        <v/>
      </c>
      <c r="L17" s="46">
        <f t="shared" si="0"/>
        <v>0</v>
      </c>
      <c r="M17" s="46">
        <f t="shared" si="0"/>
        <v>0</v>
      </c>
      <c r="N17" s="46">
        <f t="shared" si="0"/>
        <v>0</v>
      </c>
      <c r="O17" s="46">
        <f t="shared" si="0"/>
        <v>0</v>
      </c>
      <c r="P17" s="46">
        <f>IF((($D17+$F17)=VALUE(LEFT(P$11,1))),VALUE(LEFT(P$11,1)),0)</f>
        <v>0</v>
      </c>
    </row>
    <row r="18" spans="1:20" s="40" customFormat="1" ht="17.25" x14ac:dyDescent="0.3">
      <c r="A18" s="26" t="s">
        <v>4</v>
      </c>
      <c r="B18" s="37" t="s">
        <v>50</v>
      </c>
      <c r="C18" s="30"/>
      <c r="D18" s="27"/>
      <c r="E18" s="30">
        <f>E19</f>
        <v>0</v>
      </c>
      <c r="F18" s="52"/>
      <c r="G18" s="52"/>
      <c r="H18" s="30">
        <f>SUM(H19:H20)</f>
        <v>0</v>
      </c>
      <c r="I18" s="30"/>
      <c r="K18" s="66"/>
      <c r="L18" s="27">
        <f>SUM(L19:L20)/5</f>
        <v>0</v>
      </c>
      <c r="M18" s="27">
        <f>SUM(M19:M20)/2</f>
        <v>0</v>
      </c>
      <c r="N18" s="27">
        <f>SUM(N19:N20)/3</f>
        <v>0</v>
      </c>
      <c r="O18" s="27">
        <f>SUM(O19:O20)/4</f>
        <v>0</v>
      </c>
      <c r="P18" s="27">
        <f>SUM(P19:P20)/5</f>
        <v>0</v>
      </c>
    </row>
    <row r="19" spans="1:20" s="40" customFormat="1" x14ac:dyDescent="0.25">
      <c r="A19" s="28">
        <v>1</v>
      </c>
      <c r="B19" s="36" t="s">
        <v>31</v>
      </c>
      <c r="C19" s="46"/>
      <c r="D19" s="46"/>
      <c r="E19" s="46"/>
      <c r="F19" s="51"/>
      <c r="G19" s="51"/>
      <c r="H19" s="46">
        <f>D19*E19+F19*G19</f>
        <v>0</v>
      </c>
      <c r="I19" s="46"/>
      <c r="K19" s="66" t="str">
        <f>LEFT(C19,1)</f>
        <v/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>IF((($D19+$F19)=VALUE(LEFT(P$11,1))),VALUE(LEFT(P$11,1)),0)</f>
        <v>0</v>
      </c>
      <c r="Q19" s="69"/>
      <c r="R19" s="69"/>
    </row>
    <row r="20" spans="1:20" s="40" customFormat="1" x14ac:dyDescent="0.25">
      <c r="A20" s="28">
        <v>2</v>
      </c>
      <c r="B20" s="36" t="s">
        <v>31</v>
      </c>
      <c r="C20" s="46"/>
      <c r="D20" s="46"/>
      <c r="E20" s="46"/>
      <c r="F20" s="51"/>
      <c r="G20" s="51"/>
      <c r="H20" s="46">
        <f>D20*E20+F20*G20</f>
        <v>0</v>
      </c>
      <c r="I20" s="46"/>
      <c r="K20" s="66" t="str">
        <f>LEFT(C20,1)</f>
        <v/>
      </c>
      <c r="L20" s="46">
        <f t="shared" si="0"/>
        <v>0</v>
      </c>
      <c r="M20" s="46">
        <f t="shared" si="0"/>
        <v>0</v>
      </c>
      <c r="N20" s="46">
        <f t="shared" si="0"/>
        <v>0</v>
      </c>
      <c r="O20" s="46">
        <f t="shared" si="0"/>
        <v>0</v>
      </c>
      <c r="P20" s="46">
        <f>IF((($D20+$F20)=VALUE(LEFT(P$11,1))),VALUE(LEFT(P$11,1)),0)</f>
        <v>0</v>
      </c>
    </row>
    <row r="21" spans="1:20" s="45" customFormat="1" x14ac:dyDescent="0.25">
      <c r="A21" s="23" t="s">
        <v>86</v>
      </c>
      <c r="B21" s="24" t="s">
        <v>11</v>
      </c>
      <c r="C21" s="24"/>
      <c r="D21" s="31"/>
      <c r="E21" s="31">
        <f>E22</f>
        <v>0</v>
      </c>
      <c r="F21" s="31"/>
      <c r="G21" s="31">
        <f>G22</f>
        <v>0</v>
      </c>
      <c r="H21" s="31">
        <f>SUM(H22:H23)</f>
        <v>0</v>
      </c>
      <c r="I21" s="31"/>
      <c r="K21" s="64"/>
      <c r="L21" s="31">
        <f>SUM(L22:L23)/5</f>
        <v>0</v>
      </c>
      <c r="M21" s="31">
        <f>SUM(M22:M23)/2</f>
        <v>0</v>
      </c>
      <c r="N21" s="31">
        <f>SUM(N22:N23)/3</f>
        <v>0</v>
      </c>
      <c r="O21" s="31">
        <f>SUM(O22:O23)/4</f>
        <v>0</v>
      </c>
      <c r="P21" s="31">
        <f>SUM(P19:P20)/5</f>
        <v>0</v>
      </c>
      <c r="Q21" s="2"/>
      <c r="R21" s="2"/>
      <c r="S21" s="69"/>
      <c r="T21" s="69"/>
    </row>
    <row r="22" spans="1:20" s="40" customFormat="1" x14ac:dyDescent="0.25">
      <c r="A22" s="28">
        <v>1</v>
      </c>
      <c r="B22" s="29" t="s">
        <v>31</v>
      </c>
      <c r="C22" s="29"/>
      <c r="D22" s="46"/>
      <c r="E22" s="46"/>
      <c r="F22" s="46"/>
      <c r="G22" s="46"/>
      <c r="H22" s="46">
        <f>D22*E22+F22*G22</f>
        <v>0</v>
      </c>
      <c r="I22" s="46"/>
      <c r="K22" s="66" t="str">
        <f>LEFT(C22,1)</f>
        <v/>
      </c>
      <c r="L22" s="46">
        <f t="shared" ref="L22:O23" si="1">IF((($D22+$F22)=VALUE(LEFT(L$11,1))),VALUE(LEFT(L$11,1)),0)</f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>IF((($D22+$F22)=VALUE(LEFT(P$11,1))),VALUE(LEFT(P$11,1)),0)</f>
        <v>0</v>
      </c>
      <c r="Q22" s="2"/>
      <c r="R22" s="2"/>
    </row>
    <row r="23" spans="1:20" s="40" customFormat="1" x14ac:dyDescent="0.25">
      <c r="A23" s="28">
        <v>2</v>
      </c>
      <c r="B23" s="29" t="s">
        <v>31</v>
      </c>
      <c r="C23" s="29"/>
      <c r="D23" s="46"/>
      <c r="E23" s="46"/>
      <c r="F23" s="46"/>
      <c r="G23" s="46"/>
      <c r="H23" s="46">
        <f>D23*E23+F23*G23</f>
        <v>0</v>
      </c>
      <c r="I23" s="46"/>
      <c r="K23" s="66" t="str">
        <f>LEFT(C23,1)</f>
        <v/>
      </c>
      <c r="L23" s="46">
        <f t="shared" si="1"/>
        <v>0</v>
      </c>
      <c r="M23" s="46">
        <f t="shared" si="1"/>
        <v>0</v>
      </c>
      <c r="N23" s="46">
        <f t="shared" si="1"/>
        <v>0</v>
      </c>
      <c r="O23" s="46">
        <f t="shared" si="1"/>
        <v>0</v>
      </c>
      <c r="P23" s="46">
        <f>IF((($D23+$F23)=VALUE(LEFT(P$11,1))),VALUE(LEFT(P$11,1)),0)</f>
        <v>0</v>
      </c>
      <c r="Q23" s="2"/>
      <c r="R23" s="2"/>
    </row>
    <row r="24" spans="1:20" ht="10.5" customHeight="1" x14ac:dyDescent="0.25">
      <c r="L24" s="64"/>
      <c r="M24" s="64"/>
      <c r="N24" s="64"/>
      <c r="O24" s="64"/>
      <c r="P24" s="64"/>
      <c r="Q24" s="64"/>
      <c r="S24" s="69"/>
      <c r="T24" s="69"/>
    </row>
    <row r="25" spans="1:20" x14ac:dyDescent="0.25">
      <c r="H25" s="8" t="s">
        <v>52</v>
      </c>
      <c r="K25" s="66"/>
      <c r="L25" s="66"/>
      <c r="M25" s="66"/>
      <c r="N25" s="66"/>
      <c r="O25" s="66"/>
      <c r="P25" s="66"/>
      <c r="Q25" s="66"/>
      <c r="S25" s="40"/>
      <c r="T25" s="40"/>
    </row>
    <row r="26" spans="1:20" x14ac:dyDescent="0.25">
      <c r="B26" s="53" t="s">
        <v>27</v>
      </c>
      <c r="H26" s="53" t="s">
        <v>26</v>
      </c>
      <c r="K26" s="66"/>
      <c r="L26" s="66"/>
      <c r="M26" s="66"/>
      <c r="N26" s="66"/>
      <c r="O26" s="66"/>
      <c r="P26" s="66"/>
      <c r="Q26" s="66"/>
      <c r="S26" s="40"/>
      <c r="T26" s="40"/>
    </row>
    <row r="31" spans="1:20" x14ac:dyDescent="0.25">
      <c r="B31" s="2" t="s">
        <v>28</v>
      </c>
    </row>
    <row r="32" spans="1:20" x14ac:dyDescent="0.25">
      <c r="B32" s="2" t="s">
        <v>29</v>
      </c>
    </row>
    <row r="33" spans="1:3" x14ac:dyDescent="0.2">
      <c r="A33" s="1" t="s">
        <v>6</v>
      </c>
      <c r="C33" s="1"/>
    </row>
    <row r="34" spans="1:3" x14ac:dyDescent="0.25">
      <c r="A34" s="5" t="s">
        <v>85</v>
      </c>
    </row>
    <row r="35" spans="1:3" x14ac:dyDescent="0.25">
      <c r="A35" s="5" t="s">
        <v>61</v>
      </c>
      <c r="C35" s="5"/>
    </row>
    <row r="36" spans="1:3" x14ac:dyDescent="0.25">
      <c r="A36" s="5" t="s">
        <v>67</v>
      </c>
      <c r="C36" s="5"/>
    </row>
    <row r="37" spans="1:3" x14ac:dyDescent="0.25">
      <c r="A37" s="5" t="s">
        <v>84</v>
      </c>
      <c r="C37" s="5"/>
    </row>
    <row r="38" spans="1:3" x14ac:dyDescent="0.25">
      <c r="A38" s="5"/>
      <c r="C38" s="5"/>
    </row>
    <row r="39" spans="1:3" x14ac:dyDescent="0.25">
      <c r="A39" s="5"/>
      <c r="C39" s="5"/>
    </row>
    <row r="40" spans="1:3" x14ac:dyDescent="0.25">
      <c r="B40" s="5"/>
      <c r="C40" s="5"/>
    </row>
  </sheetData>
  <mergeCells count="10">
    <mergeCell ref="L10:P10"/>
    <mergeCell ref="D10:E10"/>
    <mergeCell ref="F10:G10"/>
    <mergeCell ref="H10:H11"/>
    <mergeCell ref="I10:I11"/>
    <mergeCell ref="A4:I4"/>
    <mergeCell ref="A5:I5"/>
    <mergeCell ref="A10:A11"/>
    <mergeCell ref="B10:B11"/>
    <mergeCell ref="C10:C11"/>
  </mergeCells>
  <pageMargins left="0.2" right="0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NCL-TH </vt:lpstr>
      <vt:lpstr>Ngoài CL - HS</vt:lpstr>
      <vt:lpstr>CSDLTHCS</vt:lpstr>
      <vt:lpstr>CSDLTHPT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KimAnh</cp:lastModifiedBy>
  <cp:lastPrinted>2022-04-14T02:34:06Z</cp:lastPrinted>
  <dcterms:created xsi:type="dcterms:W3CDTF">2020-08-04T07:38:36Z</dcterms:created>
  <dcterms:modified xsi:type="dcterms:W3CDTF">2022-06-01T03:03:15Z</dcterms:modified>
</cp:coreProperties>
</file>